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Password="E626" lockStructure="1"/>
  <bookViews>
    <workbookView xWindow="0" yWindow="0" windowWidth="22260" windowHeight="12648"/>
  </bookViews>
  <sheets>
    <sheet name="Sheet1" sheetId="1" r:id="rId1"/>
    <sheet name="Sheet2" sheetId="2" state="hidden" r:id="rId2"/>
  </sheets>
  <definedNames>
    <definedName name="_xlnm.Print_Area" localSheetId="0">Sheet1!$A$1:$I$28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4" i="2"/>
  <c r="K8" i="1" l="1"/>
  <c r="K4" i="1"/>
  <c r="K20" i="1"/>
  <c r="J17" i="1"/>
  <c r="K17" i="1" s="1"/>
  <c r="J18" i="1"/>
  <c r="K18" i="1" s="1"/>
  <c r="J19" i="1"/>
  <c r="K19" i="1" s="1"/>
  <c r="J20" i="1"/>
  <c r="J21" i="1"/>
  <c r="K21" i="1" s="1"/>
  <c r="J22" i="1"/>
  <c r="K22" i="1" s="1"/>
  <c r="J16" i="1"/>
  <c r="K16" i="1" s="1"/>
  <c r="E25" i="1" l="1"/>
  <c r="K26" i="1" s="1"/>
  <c r="J26" i="1" l="1"/>
  <c r="L26" i="1"/>
  <c r="E28" i="1" s="1"/>
</calcChain>
</file>

<file path=xl/sharedStrings.xml><?xml version="1.0" encoding="utf-8"?>
<sst xmlns="http://schemas.openxmlformats.org/spreadsheetml/2006/main" count="77" uniqueCount="74">
  <si>
    <t>学部奨学金家計基準確認ツール</t>
    <rPh sb="0" eb="2">
      <t>ガクブ</t>
    </rPh>
    <rPh sb="2" eb="5">
      <t>ショウガクキン</t>
    </rPh>
    <rPh sb="5" eb="7">
      <t>カケイ</t>
    </rPh>
    <rPh sb="7" eb="9">
      <t>キジュン</t>
    </rPh>
    <rPh sb="9" eb="11">
      <t>カクニン</t>
    </rPh>
    <phoneticPr fontId="2"/>
  </si>
  <si>
    <t>家族数</t>
    <rPh sb="0" eb="2">
      <t>カゾク</t>
    </rPh>
    <rPh sb="2" eb="3">
      <t>スウ</t>
    </rPh>
    <phoneticPr fontId="3"/>
  </si>
  <si>
    <t>収入(所得)基準額</t>
    <rPh sb="0" eb="2">
      <t>シュウニュウ</t>
    </rPh>
    <rPh sb="3" eb="5">
      <t>ショトク</t>
    </rPh>
    <rPh sb="6" eb="8">
      <t>キジュン</t>
    </rPh>
    <rPh sb="8" eb="9">
      <t>ガク</t>
    </rPh>
    <phoneticPr fontId="3"/>
  </si>
  <si>
    <t>家族数</t>
    <rPh sb="0" eb="2">
      <t>カゾク</t>
    </rPh>
    <rPh sb="2" eb="3">
      <t>スウ</t>
    </rPh>
    <phoneticPr fontId="2"/>
  </si>
  <si>
    <t>本人</t>
    <rPh sb="0" eb="2">
      <t>ホンニン</t>
    </rPh>
    <phoneticPr fontId="2"/>
  </si>
  <si>
    <t>自宅</t>
    <rPh sb="0" eb="2">
      <t>ジタク</t>
    </rPh>
    <phoneticPr fontId="3"/>
  </si>
  <si>
    <t>自宅外</t>
    <rPh sb="0" eb="3">
      <t>ジタクガイ</t>
    </rPh>
    <phoneticPr fontId="3"/>
  </si>
  <si>
    <t>区分</t>
    <rPh sb="0" eb="2">
      <t>クブン</t>
    </rPh>
    <phoneticPr fontId="2"/>
  </si>
  <si>
    <t>金額</t>
    <rPh sb="0" eb="2">
      <t>キンガク</t>
    </rPh>
    <phoneticPr fontId="2"/>
  </si>
  <si>
    <t>兄弟の就学</t>
    <rPh sb="0" eb="2">
      <t>キョウダイ</t>
    </rPh>
    <rPh sb="3" eb="5">
      <t>シュウガク</t>
    </rPh>
    <phoneticPr fontId="2"/>
  </si>
  <si>
    <t>高校生・高専生・高等専修学校生-国公立-自宅</t>
    <rPh sb="4" eb="6">
      <t>コウセン</t>
    </rPh>
    <rPh sb="6" eb="7">
      <t>セイ</t>
    </rPh>
    <rPh sb="16" eb="19">
      <t>コッコウリツ</t>
    </rPh>
    <rPh sb="20" eb="22">
      <t>ジタク</t>
    </rPh>
    <phoneticPr fontId="2"/>
  </si>
  <si>
    <t>高校生・高専生・高等専修学校生-国公立-自宅外</t>
    <rPh sb="16" eb="19">
      <t>コッコウリツ</t>
    </rPh>
    <rPh sb="20" eb="22">
      <t>ジタク</t>
    </rPh>
    <rPh sb="22" eb="23">
      <t>ソト</t>
    </rPh>
    <phoneticPr fontId="2"/>
  </si>
  <si>
    <t>高校生・高専生・高等専修学校生-私立-自宅</t>
    <rPh sb="16" eb="18">
      <t>シリツ</t>
    </rPh>
    <rPh sb="19" eb="21">
      <t>ジタク</t>
    </rPh>
    <phoneticPr fontId="2"/>
  </si>
  <si>
    <t>高校生・高専生・高等専修学校生-私立-自宅外</t>
    <rPh sb="16" eb="18">
      <t>シリツ</t>
    </rPh>
    <rPh sb="19" eb="21">
      <t>ジタク</t>
    </rPh>
    <rPh sb="21" eb="22">
      <t>ソト</t>
    </rPh>
    <phoneticPr fontId="2"/>
  </si>
  <si>
    <t>専門学校生-国公立-自宅</t>
    <rPh sb="6" eb="9">
      <t>コッコウリツ</t>
    </rPh>
    <rPh sb="10" eb="12">
      <t>ジタク</t>
    </rPh>
    <phoneticPr fontId="2"/>
  </si>
  <si>
    <t>専門学校生-国公立-自宅外</t>
    <rPh sb="6" eb="9">
      <t>コッコウリツ</t>
    </rPh>
    <rPh sb="10" eb="12">
      <t>ジタク</t>
    </rPh>
    <rPh sb="12" eb="13">
      <t>ソト</t>
    </rPh>
    <phoneticPr fontId="2"/>
  </si>
  <si>
    <t>専門学校生-私立-自宅</t>
    <rPh sb="6" eb="8">
      <t>シリツ</t>
    </rPh>
    <rPh sb="9" eb="11">
      <t>ジタク</t>
    </rPh>
    <phoneticPr fontId="2"/>
  </si>
  <si>
    <t>専門学校生-私立-自宅外</t>
    <rPh sb="6" eb="8">
      <t>シリツ</t>
    </rPh>
    <rPh sb="9" eb="11">
      <t>ジタク</t>
    </rPh>
    <rPh sb="11" eb="12">
      <t>ソト</t>
    </rPh>
    <phoneticPr fontId="2"/>
  </si>
  <si>
    <t>1. あなたの区分を選んでください。</t>
    <rPh sb="7" eb="9">
      <t>クブン</t>
    </rPh>
    <rPh sb="10" eb="11">
      <t>エラ</t>
    </rPh>
    <phoneticPr fontId="2"/>
  </si>
  <si>
    <t>2. 家族の人数を選んでください。</t>
    <rPh sb="3" eb="5">
      <t>カゾク</t>
    </rPh>
    <rPh sb="6" eb="8">
      <t>ニンズウ</t>
    </rPh>
    <rPh sb="9" eb="10">
      <t>エラ</t>
    </rPh>
    <phoneticPr fontId="2"/>
  </si>
  <si>
    <t>※自宅外とは一人暮らしの意味です。</t>
    <rPh sb="1" eb="4">
      <t>ジタクガイ</t>
    </rPh>
    <rPh sb="6" eb="8">
      <t>ヒトリ</t>
    </rPh>
    <rPh sb="8" eb="9">
      <t>グ</t>
    </rPh>
    <rPh sb="12" eb="14">
      <t>イミ</t>
    </rPh>
    <phoneticPr fontId="2"/>
  </si>
  <si>
    <t>※あなた自身を含みます</t>
    <phoneticPr fontId="2"/>
  </si>
  <si>
    <t>※一人暮らしの場合でも、実家の人数を加えてください。</t>
    <rPh sb="1" eb="3">
      <t>ヒトリ</t>
    </rPh>
    <rPh sb="3" eb="4">
      <t>グ</t>
    </rPh>
    <rPh sb="7" eb="9">
      <t>バアイ</t>
    </rPh>
    <rPh sb="12" eb="14">
      <t>ジッカ</t>
    </rPh>
    <rPh sb="15" eb="17">
      <t>ニンズウ</t>
    </rPh>
    <rPh sb="18" eb="19">
      <t>クワ</t>
    </rPh>
    <phoneticPr fontId="2"/>
  </si>
  <si>
    <t>3.兄弟姉妹が学校に通っている場合、該当するものを選んでください。</t>
    <rPh sb="2" eb="4">
      <t>キョウダイ</t>
    </rPh>
    <rPh sb="4" eb="6">
      <t>シマイ</t>
    </rPh>
    <rPh sb="7" eb="9">
      <t>ガッコウ</t>
    </rPh>
    <rPh sb="10" eb="11">
      <t>カヨ</t>
    </rPh>
    <rPh sb="15" eb="17">
      <t>バアイ</t>
    </rPh>
    <rPh sb="18" eb="20">
      <t>ガイトウ</t>
    </rPh>
    <rPh sb="25" eb="26">
      <t>エラ</t>
    </rPh>
    <phoneticPr fontId="2"/>
  </si>
  <si>
    <t>1人目</t>
    <rPh sb="1" eb="2">
      <t>ヒト</t>
    </rPh>
    <rPh sb="2" eb="3">
      <t>メ</t>
    </rPh>
    <phoneticPr fontId="2"/>
  </si>
  <si>
    <t>※通信教育は通年スクーリングを除き、本項目に入力できません。</t>
    <rPh sb="1" eb="3">
      <t>ツウシン</t>
    </rPh>
    <rPh sb="3" eb="5">
      <t>キョウイク</t>
    </rPh>
    <rPh sb="6" eb="8">
      <t>ツウネン</t>
    </rPh>
    <rPh sb="15" eb="16">
      <t>ノゾ</t>
    </rPh>
    <rPh sb="18" eb="19">
      <t>ホン</t>
    </rPh>
    <rPh sb="19" eb="21">
      <t>コウモク</t>
    </rPh>
    <rPh sb="22" eb="24">
      <t>ニュウリョク</t>
    </rPh>
    <phoneticPr fontId="2"/>
  </si>
  <si>
    <t>学校種別</t>
    <rPh sb="0" eb="2">
      <t>ガッコウ</t>
    </rPh>
    <rPh sb="2" eb="4">
      <t>シュベツ</t>
    </rPh>
    <phoneticPr fontId="2"/>
  </si>
  <si>
    <t>国公立・私立区分</t>
    <rPh sb="0" eb="3">
      <t>コッコウリツ</t>
    </rPh>
    <rPh sb="4" eb="6">
      <t>シリツ</t>
    </rPh>
    <rPh sb="6" eb="8">
      <t>クブン</t>
    </rPh>
    <phoneticPr fontId="2"/>
  </si>
  <si>
    <t>自宅・自宅外</t>
    <rPh sb="0" eb="2">
      <t>ジタク</t>
    </rPh>
    <rPh sb="3" eb="6">
      <t>ジタクガイ</t>
    </rPh>
    <phoneticPr fontId="2"/>
  </si>
  <si>
    <t>2人目</t>
    <rPh sb="1" eb="2">
      <t>ヒト</t>
    </rPh>
    <rPh sb="2" eb="3">
      <t>メ</t>
    </rPh>
    <phoneticPr fontId="2"/>
  </si>
  <si>
    <t>3人目</t>
    <rPh sb="1" eb="2">
      <t>ヒト</t>
    </rPh>
    <rPh sb="2" eb="3">
      <t>メ</t>
    </rPh>
    <phoneticPr fontId="2"/>
  </si>
  <si>
    <t>4人目</t>
    <rPh sb="1" eb="2">
      <t>ヒト</t>
    </rPh>
    <rPh sb="2" eb="3">
      <t>メ</t>
    </rPh>
    <phoneticPr fontId="2"/>
  </si>
  <si>
    <t>5人目</t>
    <rPh sb="1" eb="2">
      <t>ヒト</t>
    </rPh>
    <rPh sb="2" eb="3">
      <t>メ</t>
    </rPh>
    <phoneticPr fontId="2"/>
  </si>
  <si>
    <t>6人目</t>
    <rPh sb="1" eb="2">
      <t>ヒト</t>
    </rPh>
    <rPh sb="2" eb="3">
      <t>メ</t>
    </rPh>
    <phoneticPr fontId="2"/>
  </si>
  <si>
    <t>7人目</t>
    <rPh sb="1" eb="2">
      <t>ヒト</t>
    </rPh>
    <rPh sb="2" eb="3">
      <t>メ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</si>
  <si>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</si>
  <si>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</si>
  <si>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高校生・高専生・高等専修学校生</t>
  </si>
  <si>
    <t>専門学校生</t>
  </si>
  <si>
    <t>国公立</t>
    <rPh sb="0" eb="3">
      <t>コッコウリツ</t>
    </rPh>
    <phoneticPr fontId="2"/>
  </si>
  <si>
    <t>私立</t>
    <rPh sb="0" eb="2">
      <t>シリツ</t>
    </rPh>
    <phoneticPr fontId="2"/>
  </si>
  <si>
    <t>自宅</t>
    <rPh sb="0" eb="2">
      <t>ジタク</t>
    </rPh>
    <phoneticPr fontId="2"/>
  </si>
  <si>
    <t>自宅外</t>
    <rPh sb="0" eb="3">
      <t>ジタクガイ</t>
    </rPh>
    <phoneticPr fontId="2"/>
  </si>
  <si>
    <t>※単身赴任の場合も人数に加えてください。</t>
    <rPh sb="1" eb="3">
      <t>タンシン</t>
    </rPh>
    <rPh sb="3" eb="5">
      <t>フニン</t>
    </rPh>
    <rPh sb="6" eb="8">
      <t>バアイ</t>
    </rPh>
    <rPh sb="9" eb="11">
      <t>ニンズウ</t>
    </rPh>
    <rPh sb="12" eb="13">
      <t>クワ</t>
    </rPh>
    <phoneticPr fontId="2"/>
  </si>
  <si>
    <t>小学生-国公立-自宅</t>
    <rPh sb="0" eb="3">
      <t>ショウガクセイ</t>
    </rPh>
    <rPh sb="4" eb="7">
      <t>コッコウリツ</t>
    </rPh>
    <rPh sb="8" eb="10">
      <t>ジタク</t>
    </rPh>
    <phoneticPr fontId="2"/>
  </si>
  <si>
    <t>小学生-国公立-自宅外</t>
    <rPh sb="0" eb="3">
      <t>ショウガクセイ</t>
    </rPh>
    <rPh sb="4" eb="7">
      <t>コッコウリツ</t>
    </rPh>
    <rPh sb="8" eb="10">
      <t>ジタク</t>
    </rPh>
    <rPh sb="10" eb="11">
      <t>ソト</t>
    </rPh>
    <phoneticPr fontId="2"/>
  </si>
  <si>
    <t>小学生-私立-自宅</t>
    <rPh sb="0" eb="3">
      <t>ショウガクセイ</t>
    </rPh>
    <rPh sb="4" eb="6">
      <t>シリツ</t>
    </rPh>
    <rPh sb="7" eb="9">
      <t>ジタク</t>
    </rPh>
    <phoneticPr fontId="2"/>
  </si>
  <si>
    <t>小学生-私立-自宅外</t>
    <rPh sb="0" eb="3">
      <t>ショウガクセイ</t>
    </rPh>
    <rPh sb="4" eb="6">
      <t>シリツ</t>
    </rPh>
    <rPh sb="7" eb="9">
      <t>ジタク</t>
    </rPh>
    <rPh sb="9" eb="10">
      <t>ソト</t>
    </rPh>
    <phoneticPr fontId="2"/>
  </si>
  <si>
    <t>中学生-国公立-自宅</t>
    <rPh sb="4" eb="7">
      <t>コッコウリツ</t>
    </rPh>
    <rPh sb="8" eb="10">
      <t>ジタク</t>
    </rPh>
    <phoneticPr fontId="2"/>
  </si>
  <si>
    <t>中学生-国公立-自宅外</t>
    <rPh sb="4" eb="7">
      <t>コッコウリツ</t>
    </rPh>
    <rPh sb="8" eb="10">
      <t>ジタク</t>
    </rPh>
    <rPh sb="10" eb="11">
      <t>ソト</t>
    </rPh>
    <phoneticPr fontId="2"/>
  </si>
  <si>
    <t>中学生-私立-自宅</t>
    <rPh sb="4" eb="6">
      <t>シリツ</t>
    </rPh>
    <rPh sb="7" eb="9">
      <t>ジタク</t>
    </rPh>
    <phoneticPr fontId="2"/>
  </si>
  <si>
    <t>中学生-私立-自宅外</t>
    <rPh sb="4" eb="6">
      <t>シリツ</t>
    </rPh>
    <rPh sb="7" eb="9">
      <t>ジタク</t>
    </rPh>
    <rPh sb="9" eb="10">
      <t>ソト</t>
    </rPh>
    <phoneticPr fontId="2"/>
  </si>
  <si>
    <t>あなたの家庭の所得目安は</t>
    <rPh sb="4" eb="6">
      <t>カテイ</t>
    </rPh>
    <rPh sb="7" eb="9">
      <t>ショトク</t>
    </rPh>
    <rPh sb="9" eb="11">
      <t>メヤス</t>
    </rPh>
    <phoneticPr fontId="2"/>
  </si>
  <si>
    <t>円です。</t>
    <rPh sb="0" eb="1">
      <t>エン</t>
    </rPh>
    <phoneticPr fontId="2"/>
  </si>
  <si>
    <t>所得下限値</t>
    <rPh sb="0" eb="2">
      <t>ショトク</t>
    </rPh>
    <rPh sb="2" eb="4">
      <t>カゲン</t>
    </rPh>
    <rPh sb="4" eb="5">
      <t>チ</t>
    </rPh>
    <phoneticPr fontId="3"/>
  </si>
  <si>
    <t>グループ</t>
    <phoneticPr fontId="3"/>
  </si>
  <si>
    <t>所得係数</t>
    <rPh sb="0" eb="2">
      <t>ショトク</t>
    </rPh>
    <rPh sb="2" eb="4">
      <t>ケイスウ</t>
    </rPh>
    <phoneticPr fontId="3"/>
  </si>
  <si>
    <t>基本控除額</t>
    <rPh sb="0" eb="2">
      <t>キホン</t>
    </rPh>
    <rPh sb="2" eb="4">
      <t>コウジョ</t>
    </rPh>
    <rPh sb="4" eb="5">
      <t>ガク</t>
    </rPh>
    <phoneticPr fontId="3"/>
  </si>
  <si>
    <t>65万まで</t>
    <rPh sb="2" eb="3">
      <t>マン</t>
    </rPh>
    <phoneticPr fontId="3"/>
  </si>
  <si>
    <t>65.1万～162.4万</t>
    <rPh sb="4" eb="5">
      <t>マン</t>
    </rPh>
    <rPh sb="11" eb="12">
      <t>マン</t>
    </rPh>
    <phoneticPr fontId="3"/>
  </si>
  <si>
    <t>162.5万～179.9万</t>
    <rPh sb="5" eb="6">
      <t>マン</t>
    </rPh>
    <rPh sb="12" eb="13">
      <t>マン</t>
    </rPh>
    <phoneticPr fontId="3"/>
  </si>
  <si>
    <t>180万～359.9万</t>
    <rPh sb="3" eb="4">
      <t>マン</t>
    </rPh>
    <rPh sb="10" eb="11">
      <t>マン</t>
    </rPh>
    <phoneticPr fontId="3"/>
  </si>
  <si>
    <t>360万～659.9万</t>
    <rPh sb="3" eb="4">
      <t>マン</t>
    </rPh>
    <rPh sb="10" eb="11">
      <t>マン</t>
    </rPh>
    <phoneticPr fontId="3"/>
  </si>
  <si>
    <t>660万以上</t>
    <rPh sb="3" eb="4">
      <t>マン</t>
    </rPh>
    <rPh sb="4" eb="6">
      <t>イジョウ</t>
    </rPh>
    <phoneticPr fontId="3"/>
  </si>
  <si>
    <t>所得の全部が給与である場合、給与の目安は</t>
    <rPh sb="0" eb="2">
      <t>ショトク</t>
    </rPh>
    <rPh sb="3" eb="5">
      <t>ゼンブ</t>
    </rPh>
    <rPh sb="6" eb="8">
      <t>キュウヨ</t>
    </rPh>
    <rPh sb="11" eb="13">
      <t>バアイ</t>
    </rPh>
    <rPh sb="14" eb="16">
      <t>キュウヨ</t>
    </rPh>
    <rPh sb="17" eb="19">
      <t>メヤス</t>
    </rPh>
    <phoneticPr fontId="2"/>
  </si>
  <si>
    <t>円です。</t>
    <rPh sb="0" eb="1">
      <t>エン</t>
    </rPh>
    <phoneticPr fontId="2"/>
  </si>
  <si>
    <t>大学生・短大生・大学院生-国公立-自宅</t>
    <rPh sb="4" eb="7">
      <t>タンダイセイ</t>
    </rPh>
    <rPh sb="8" eb="10">
      <t>ダイガク</t>
    </rPh>
    <rPh sb="10" eb="12">
      <t>インセイ</t>
    </rPh>
    <rPh sb="13" eb="16">
      <t>コッコウリツ</t>
    </rPh>
    <rPh sb="17" eb="19">
      <t>ジタク</t>
    </rPh>
    <phoneticPr fontId="2"/>
  </si>
  <si>
    <t>大学生・短大生・大学院生-国公立-自宅外</t>
    <rPh sb="13" eb="16">
      <t>コッコウリツ</t>
    </rPh>
    <rPh sb="17" eb="19">
      <t>ジタク</t>
    </rPh>
    <rPh sb="19" eb="20">
      <t>ソト</t>
    </rPh>
    <phoneticPr fontId="2"/>
  </si>
  <si>
    <t>大学生・短大生・大学院生-私立-自宅</t>
    <rPh sb="13" eb="15">
      <t>シリツ</t>
    </rPh>
    <rPh sb="16" eb="18">
      <t>ジタク</t>
    </rPh>
    <phoneticPr fontId="2"/>
  </si>
  <si>
    <t>大学生・短大生・大学院生-私立-自宅外</t>
    <rPh sb="13" eb="15">
      <t>シリツ</t>
    </rPh>
    <rPh sb="16" eb="18">
      <t>ジタク</t>
    </rPh>
    <rPh sb="18" eb="19">
      <t>ソト</t>
    </rPh>
    <phoneticPr fontId="2"/>
  </si>
  <si>
    <t>大学生・短大生・大学院生</t>
  </si>
  <si>
    <t>独立生計から親あり</t>
    <rPh sb="0" eb="2">
      <t>ドクリツ</t>
    </rPh>
    <rPh sb="2" eb="4">
      <t>セイケイ</t>
    </rPh>
    <rPh sb="6" eb="7">
      <t>オヤ</t>
    </rPh>
    <phoneticPr fontId="2"/>
  </si>
  <si>
    <t>親ふたりの一人っ子と一人親で兄弟の場合と</t>
    <rPh sb="0" eb="1">
      <t>オヤ</t>
    </rPh>
    <rPh sb="5" eb="7">
      <t>ヒトリ</t>
    </rPh>
    <rPh sb="8" eb="9">
      <t>コ</t>
    </rPh>
    <rPh sb="10" eb="12">
      <t>ヒトリ</t>
    </rPh>
    <rPh sb="12" eb="13">
      <t>オヤ</t>
    </rPh>
    <rPh sb="14" eb="16">
      <t>キョウダイ</t>
    </rPh>
    <rPh sb="17" eb="19">
      <t>バアイ</t>
    </rPh>
    <phoneticPr fontId="2"/>
  </si>
  <si>
    <t>親ふたり子ふたりを想定</t>
    <rPh sb="0" eb="1">
      <t>オヤ</t>
    </rPh>
    <rPh sb="4" eb="5">
      <t>コ</t>
    </rPh>
    <rPh sb="9" eb="11">
      <t>ソウテイ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</si>
</sst>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/>
    <xf numFmtId="0" fontId="0" fillId="0" borderId="0" xfId="0" applyFill="1"/>
    <xf numFmtId="0" fontId="4" fillId="0" borderId="0" xfId="0" applyFont="1"/>
    <xf numFmtId="38" fontId="0" fillId="3" borderId="0" xfId="0" applyNumberFormat="1" applyFill="1"/>
    <xf numFmtId="0" fontId="0" fillId="0" borderId="1" xfId="0" applyBorder="1"/>
    <xf numFmtId="0" fontId="0" fillId="2" borderId="1" xfId="0" applyFill="1" applyBorder="1"/>
    <xf numFmtId="38" fontId="0" fillId="3" borderId="0" xfId="1" applyFont="1" applyFill="1" applyAlignment="1"/>
    <xf numFmtId="0" fontId="0" fillId="0" borderId="0" xfId="0" applyProtection="1">
      <protection hidden="1"/>
    </xf>
    <xf numFmtId="38" fontId="0" fillId="0" borderId="0" xfId="1" applyFont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view="pageBreakPreview" zoomScaleNormal="100" zoomScaleSheetLayoutView="100" workbookViewId="0">
      <selection activeCell="H4" sqref="H4"/>
    </sheetView>
  </sheetViews>
  <sheetFormatPr defaultRowHeight="18" x14ac:dyDescent="0.45"/>
  <cols>
    <col min="1" max="1" width="3" customWidth="1"/>
    <col min="2" max="2" width="2.8984375" customWidth="1"/>
    <col min="3" max="3" width="10.69921875" customWidth="1"/>
    <col min="5" max="5" width="16.296875" bestFit="1" customWidth="1"/>
    <col min="6" max="6" width="12.3984375" bestFit="1" customWidth="1"/>
    <col min="7" max="7" width="3" customWidth="1"/>
    <col min="9" max="9" width="1.09765625" customWidth="1"/>
    <col min="10" max="10" width="18.09765625" style="10" hidden="1" customWidth="1"/>
    <col min="11" max="12" width="9.3984375" style="10" hidden="1" customWidth="1"/>
  </cols>
  <sheetData>
    <row r="1" spans="1:11" ht="22.2" x14ac:dyDescent="0.55000000000000004">
      <c r="A1" s="5" t="s">
        <v>0</v>
      </c>
    </row>
    <row r="3" spans="1:11" x14ac:dyDescent="0.45">
      <c r="B3" t="s">
        <v>18</v>
      </c>
    </row>
    <row r="4" spans="1:11" x14ac:dyDescent="0.45">
      <c r="C4" t="s">
        <v>20</v>
      </c>
      <c r="G4" s="4"/>
      <c r="H4" s="8"/>
      <c r="K4" s="11" t="e">
        <f>VLOOKUP(H4,Sheet2!$B$17:$C$18,2,FALSE)</f>
        <v>#N/A</v>
      </c>
    </row>
    <row r="5" spans="1:11" x14ac:dyDescent="0.45">
      <c r="G5" s="4"/>
    </row>
    <row r="6" spans="1:11" x14ac:dyDescent="0.45">
      <c r="G6" s="4"/>
    </row>
    <row r="7" spans="1:11" x14ac:dyDescent="0.45">
      <c r="B7" t="s">
        <v>19</v>
      </c>
    </row>
    <row r="8" spans="1:11" x14ac:dyDescent="0.45">
      <c r="C8" t="s">
        <v>21</v>
      </c>
      <c r="H8" s="8"/>
      <c r="K8" s="11" t="e">
        <f>VLOOKUP(H8,Sheet2!$B$3:$C$13,2,FALSE)</f>
        <v>#N/A</v>
      </c>
    </row>
    <row r="9" spans="1:11" x14ac:dyDescent="0.45">
      <c r="C9" t="s">
        <v>22</v>
      </c>
    </row>
    <row r="10" spans="1:11" x14ac:dyDescent="0.45">
      <c r="C10" t="s">
        <v>43</v>
      </c>
    </row>
    <row r="12" spans="1:11" x14ac:dyDescent="0.45">
      <c r="B12" t="s">
        <v>23</v>
      </c>
    </row>
    <row r="13" spans="1:11" x14ac:dyDescent="0.45">
      <c r="C13" t="s">
        <v>25</v>
      </c>
    </row>
    <row r="15" spans="1:11" x14ac:dyDescent="0.45">
      <c r="C15" s="7"/>
      <c r="D15" s="7" t="s">
        <v>26</v>
      </c>
      <c r="E15" s="7" t="s">
        <v>27</v>
      </c>
      <c r="F15" s="7" t="s">
        <v>28</v>
      </c>
    </row>
    <row r="16" spans="1:11" x14ac:dyDescent="0.45">
      <c r="C16" s="7" t="s">
        <v>24</v>
      </c>
      <c r="D16" s="8"/>
      <c r="E16" s="8"/>
      <c r="F16" s="8"/>
      <c r="J16" s="10" t="str">
        <f>D16&amp;"-"&amp;E16&amp;"-"&amp;F16</f>
        <v>--</v>
      </c>
      <c r="K16" s="11">
        <f>IFERROR(VLOOKUP(J16,Sheet2!$B$21:$C$40,2,FALSE),0)</f>
        <v>0</v>
      </c>
    </row>
    <row r="17" spans="2:12" x14ac:dyDescent="0.45">
      <c r="C17" s="7" t="s">
        <v>29</v>
      </c>
      <c r="D17" s="8"/>
      <c r="E17" s="8"/>
      <c r="F17" s="8"/>
      <c r="J17" s="10" t="str">
        <f t="shared" ref="J17:J22" si="0">D17&amp;"-"&amp;E17&amp;"-"&amp;F17</f>
        <v>--</v>
      </c>
      <c r="K17" s="11">
        <f>IFERROR(VLOOKUP(J17,Sheet2!$B$21:$C$40,2,FALSE),0)</f>
        <v>0</v>
      </c>
    </row>
    <row r="18" spans="2:12" x14ac:dyDescent="0.45">
      <c r="C18" s="7" t="s">
        <v>30</v>
      </c>
      <c r="D18" s="8"/>
      <c r="E18" s="8"/>
      <c r="F18" s="8"/>
      <c r="J18" s="10" t="str">
        <f t="shared" si="0"/>
        <v>--</v>
      </c>
      <c r="K18" s="11">
        <f>IFERROR(VLOOKUP(J18,Sheet2!$B$21:$C$40,2,FALSE),0)</f>
        <v>0</v>
      </c>
    </row>
    <row r="19" spans="2:12" x14ac:dyDescent="0.45">
      <c r="C19" s="7" t="s">
        <v>31</v>
      </c>
      <c r="D19" s="8"/>
      <c r="E19" s="8"/>
      <c r="F19" s="8"/>
      <c r="J19" s="10" t="str">
        <f t="shared" si="0"/>
        <v>--</v>
      </c>
      <c r="K19" s="11">
        <f>IFERROR(VLOOKUP(J19,Sheet2!$B$21:$C$40,2,FALSE),0)</f>
        <v>0</v>
      </c>
    </row>
    <row r="20" spans="2:12" x14ac:dyDescent="0.45">
      <c r="C20" s="7" t="s">
        <v>32</v>
      </c>
      <c r="D20" s="8"/>
      <c r="E20" s="8"/>
      <c r="F20" s="8"/>
      <c r="J20" s="10" t="str">
        <f t="shared" si="0"/>
        <v>--</v>
      </c>
      <c r="K20" s="11">
        <f>IFERROR(VLOOKUP(J20,Sheet2!$B$21:$C$40,2,FALSE),0)</f>
        <v>0</v>
      </c>
    </row>
    <row r="21" spans="2:12" x14ac:dyDescent="0.45">
      <c r="C21" s="7" t="s">
        <v>33</v>
      </c>
      <c r="D21" s="8"/>
      <c r="E21" s="8"/>
      <c r="F21" s="8"/>
      <c r="J21" s="10" t="str">
        <f t="shared" si="0"/>
        <v>--</v>
      </c>
      <c r="K21" s="11">
        <f>IFERROR(VLOOKUP(J21,Sheet2!$B$21:$C$40,2,FALSE),0)</f>
        <v>0</v>
      </c>
    </row>
    <row r="22" spans="2:12" x14ac:dyDescent="0.45">
      <c r="C22" s="7" t="s">
        <v>34</v>
      </c>
      <c r="D22" s="8"/>
      <c r="E22" s="8"/>
      <c r="F22" s="8"/>
      <c r="J22" s="10" t="str">
        <f t="shared" si="0"/>
        <v>--</v>
      </c>
      <c r="K22" s="11">
        <f>IFERROR(VLOOKUP(J22,Sheet2!$B$21:$C$40,2,FALSE),0)</f>
        <v>0</v>
      </c>
    </row>
    <row r="25" spans="2:12" x14ac:dyDescent="0.45">
      <c r="B25" t="s">
        <v>52</v>
      </c>
      <c r="E25" s="6" t="e">
        <f>SUM(K4,K8,K16:K22)</f>
        <v>#N/A</v>
      </c>
      <c r="F25" t="s">
        <v>53</v>
      </c>
      <c r="J25" s="12" t="s">
        <v>55</v>
      </c>
      <c r="K25" s="12" t="s">
        <v>56</v>
      </c>
      <c r="L25" s="12" t="s">
        <v>57</v>
      </c>
    </row>
    <row r="26" spans="2:12" x14ac:dyDescent="0.45">
      <c r="J26" s="10" t="e">
        <f>VLOOKUP($E25,Sheet2!$B$44:$E$49,2,TRUE)</f>
        <v>#N/A</v>
      </c>
      <c r="K26" s="10" t="e">
        <f>VLOOKUP($E25,Sheet2!$B$44:$E$49,3,TRUE)</f>
        <v>#N/A</v>
      </c>
      <c r="L26" s="11" t="e">
        <f>VLOOKUP($E25,Sheet2!$B$44:$E$49,4,TRUE)</f>
        <v>#N/A</v>
      </c>
    </row>
    <row r="27" spans="2:12" x14ac:dyDescent="0.45">
      <c r="B27" t="s">
        <v>64</v>
      </c>
    </row>
    <row r="28" spans="2:12" x14ac:dyDescent="0.45">
      <c r="E28" s="9" t="e">
        <f>(E25+L26)/K26</f>
        <v>#N/A</v>
      </c>
      <c r="F28" t="s">
        <v>65</v>
      </c>
    </row>
  </sheetData>
  <phoneticPr fontId="2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Sheet2!$B$17:$B$18</xm:f>
          </x14:formula1>
          <xm:sqref>H4:I4</xm:sqref>
        </x14:dataValidation>
        <x14:dataValidation type="list" allowBlank="1" showInputMessage="1" showErrorMessage="1">
          <x14:formula1>
            <xm:f>Sheet2!$B$3:$B$13</xm:f>
          </x14:formula1>
          <xm:sqref>H8:I8</xm:sqref>
        </x14:dataValidation>
        <x14:dataValidation type="list" allowBlank="1" showInputMessage="1" showErrorMessage="1">
          <x14:formula1>
            <xm:f>Sheet2!$F$21:$F$25</xm:f>
          </x14:formula1>
          <xm:sqref>D16:D22</xm:sqref>
        </x14:dataValidation>
        <x14:dataValidation type="list" allowBlank="1" showInputMessage="1" showErrorMessage="1">
          <x14:formula1>
            <xm:f>Sheet2!$F$27:$F$28</xm:f>
          </x14:formula1>
          <xm:sqref>E16:E22</xm:sqref>
        </x14:dataValidation>
        <x14:dataValidation type="list" allowBlank="1" showInputMessage="1" showErrorMessage="1">
          <x14:formula1>
            <xm:f>Sheet2!$F$30:$F$31</xm:f>
          </x14:formula1>
          <xm:sqref>F16:F22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9"/>
  <sheetViews>
    <sheetView workbookViewId="0">
      <selection activeCell="F7" sqref="F7"/>
    </sheetView>
  </sheetViews>
  <sheetFormatPr defaultRowHeight="18" x14ac:dyDescent="0.45"/>
  <cols>
    <col min="2" max="2" width="45" bestFit="1" customWidth="1"/>
    <col min="3" max="3" width="15.8984375" bestFit="1" customWidth="1"/>
  </cols>
  <sheetData>
    <row r="1" spans="1:6" x14ac:dyDescent="0.45">
      <c r="A1" t="s">
        <v>3</v>
      </c>
    </row>
    <row r="2" spans="1:6" x14ac:dyDescent="0.45">
      <c r="B2" s="1" t="s">
        <v>1</v>
      </c>
      <c r="C2" s="1" t="s">
        <v>2</v>
      </c>
    </row>
    <row r="3" spans="1:6" x14ac:dyDescent="0.45">
      <c r="B3" s="1">
        <v>1</v>
      </c>
      <c r="C3" s="2">
        <v>1390000</v>
      </c>
    </row>
    <row r="4" spans="1:6" x14ac:dyDescent="0.45">
      <c r="B4" s="1">
        <v>2</v>
      </c>
      <c r="C4" s="2">
        <v>1980000</v>
      </c>
      <c r="E4" s="13">
        <f>C4-C3</f>
        <v>590000</v>
      </c>
      <c r="F4" t="s">
        <v>71</v>
      </c>
    </row>
    <row r="5" spans="1:6" x14ac:dyDescent="0.45">
      <c r="B5" s="1">
        <v>3</v>
      </c>
      <c r="C5" s="2">
        <v>2120000</v>
      </c>
      <c r="E5" s="13">
        <f t="shared" ref="E5:E13" si="0">C5-C4</f>
        <v>140000</v>
      </c>
      <c r="F5" t="s">
        <v>72</v>
      </c>
    </row>
    <row r="6" spans="1:6" x14ac:dyDescent="0.45">
      <c r="B6" s="1">
        <v>4</v>
      </c>
      <c r="C6" s="2">
        <v>2290000</v>
      </c>
      <c r="E6" s="13">
        <f t="shared" si="0"/>
        <v>170000</v>
      </c>
      <c r="F6" t="s">
        <v>73</v>
      </c>
    </row>
    <row r="7" spans="1:6" x14ac:dyDescent="0.45">
      <c r="B7" s="1">
        <v>5</v>
      </c>
      <c r="C7" s="2">
        <v>2390000</v>
      </c>
      <c r="E7" s="13">
        <f t="shared" si="0"/>
        <v>100000</v>
      </c>
    </row>
    <row r="8" spans="1:6" x14ac:dyDescent="0.45">
      <c r="B8" s="1">
        <v>6</v>
      </c>
      <c r="C8" s="2">
        <v>2500000</v>
      </c>
      <c r="E8" s="13">
        <f t="shared" si="0"/>
        <v>110000</v>
      </c>
    </row>
    <row r="9" spans="1:6" x14ac:dyDescent="0.45">
      <c r="B9" s="1">
        <v>7</v>
      </c>
      <c r="C9" s="2">
        <v>2620000</v>
      </c>
      <c r="E9" s="13">
        <f t="shared" si="0"/>
        <v>120000</v>
      </c>
    </row>
    <row r="10" spans="1:6" x14ac:dyDescent="0.45">
      <c r="B10" s="1">
        <v>8</v>
      </c>
      <c r="C10" s="2">
        <v>2740000</v>
      </c>
      <c r="E10" s="13">
        <f t="shared" si="0"/>
        <v>120000</v>
      </c>
    </row>
    <row r="11" spans="1:6" x14ac:dyDescent="0.45">
      <c r="B11" s="1">
        <v>9</v>
      </c>
      <c r="C11" s="2">
        <v>2860000</v>
      </c>
      <c r="E11" s="13">
        <f t="shared" si="0"/>
        <v>120000</v>
      </c>
    </row>
    <row r="12" spans="1:6" x14ac:dyDescent="0.45">
      <c r="B12" s="1">
        <v>10</v>
      </c>
      <c r="C12" s="2">
        <v>2980000</v>
      </c>
      <c r="E12" s="13">
        <f t="shared" si="0"/>
        <v>120000</v>
      </c>
    </row>
    <row r="13" spans="1:6" x14ac:dyDescent="0.45">
      <c r="B13" s="1">
        <v>11</v>
      </c>
      <c r="C13" s="2">
        <v>3100000</v>
      </c>
      <c r="E13" s="13">
        <f t="shared" si="0"/>
        <v>120000</v>
      </c>
    </row>
    <row r="15" spans="1:6" x14ac:dyDescent="0.45">
      <c r="A15" t="s">
        <v>4</v>
      </c>
    </row>
    <row r="16" spans="1:6" x14ac:dyDescent="0.45">
      <c r="B16" t="s">
        <v>7</v>
      </c>
      <c r="C16" t="s">
        <v>8</v>
      </c>
    </row>
    <row r="17" spans="1:6" x14ac:dyDescent="0.45">
      <c r="B17" s="1" t="s">
        <v>5</v>
      </c>
      <c r="C17" s="3">
        <v>1130000</v>
      </c>
    </row>
    <row r="18" spans="1:6" x14ac:dyDescent="0.45">
      <c r="B18" s="1" t="s">
        <v>6</v>
      </c>
      <c r="C18" s="3">
        <v>1600000</v>
      </c>
    </row>
    <row r="20" spans="1:6" x14ac:dyDescent="0.45">
      <c r="A20" t="s">
        <v>9</v>
      </c>
    </row>
    <row r="21" spans="1:6" x14ac:dyDescent="0.45">
      <c r="B21" t="s">
        <v>44</v>
      </c>
      <c r="C21" s="3">
        <v>310000</v>
      </c>
      <c r="F21" t="s">
        <v>35</v>
      </c>
    </row>
    <row r="22" spans="1:6" x14ac:dyDescent="0.45">
      <c r="B22" t="s">
        <v>45</v>
      </c>
      <c r="C22" s="3">
        <v>310000</v>
      </c>
      <c r="F22" t="s">
        <v>36</v>
      </c>
    </row>
    <row r="23" spans="1:6" x14ac:dyDescent="0.45">
      <c r="B23" t="s">
        <v>46</v>
      </c>
      <c r="C23" s="3">
        <v>310000</v>
      </c>
      <c r="F23" t="s">
        <v>37</v>
      </c>
    </row>
    <row r="24" spans="1:6" x14ac:dyDescent="0.45">
      <c r="B24" t="s">
        <v>47</v>
      </c>
      <c r="C24" s="3">
        <v>310000</v>
      </c>
      <c r="F24" t="s">
        <v>70</v>
      </c>
    </row>
    <row r="25" spans="1:6" x14ac:dyDescent="0.45">
      <c r="B25" t="s">
        <v>10</v>
      </c>
      <c r="C25" s="3">
        <v>390000</v>
      </c>
      <c r="F25" t="s">
        <v>38</v>
      </c>
    </row>
    <row r="26" spans="1:6" x14ac:dyDescent="0.45">
      <c r="B26" t="s">
        <v>11</v>
      </c>
      <c r="C26" s="3">
        <v>690000</v>
      </c>
    </row>
    <row r="27" spans="1:6" x14ac:dyDescent="0.45">
      <c r="B27" t="s">
        <v>12</v>
      </c>
      <c r="C27" s="3">
        <v>880000</v>
      </c>
      <c r="F27" t="s">
        <v>39</v>
      </c>
    </row>
    <row r="28" spans="1:6" x14ac:dyDescent="0.45">
      <c r="B28" t="s">
        <v>13</v>
      </c>
      <c r="C28" s="3">
        <v>1180000</v>
      </c>
      <c r="F28" t="s">
        <v>40</v>
      </c>
    </row>
    <row r="29" spans="1:6" x14ac:dyDescent="0.45">
      <c r="B29" t="s">
        <v>14</v>
      </c>
      <c r="C29" s="3">
        <v>360000</v>
      </c>
    </row>
    <row r="30" spans="1:6" x14ac:dyDescent="0.45">
      <c r="B30" t="s">
        <v>15</v>
      </c>
      <c r="C30" s="3">
        <v>810000</v>
      </c>
      <c r="F30" t="s">
        <v>41</v>
      </c>
    </row>
    <row r="31" spans="1:6" x14ac:dyDescent="0.45">
      <c r="B31" t="s">
        <v>16</v>
      </c>
      <c r="C31" s="3">
        <v>1020000</v>
      </c>
      <c r="F31" t="s">
        <v>42</v>
      </c>
    </row>
    <row r="32" spans="1:6" x14ac:dyDescent="0.45">
      <c r="B32" t="s">
        <v>17</v>
      </c>
      <c r="C32" s="3">
        <v>1470000</v>
      </c>
    </row>
    <row r="33" spans="2:5" x14ac:dyDescent="0.45">
      <c r="B33" t="s">
        <v>66</v>
      </c>
      <c r="C33" s="3">
        <v>740000</v>
      </c>
    </row>
    <row r="34" spans="2:5" x14ac:dyDescent="0.45">
      <c r="B34" t="s">
        <v>67</v>
      </c>
      <c r="C34" s="3">
        <v>1210000</v>
      </c>
    </row>
    <row r="35" spans="2:5" x14ac:dyDescent="0.45">
      <c r="B35" t="s">
        <v>68</v>
      </c>
      <c r="C35" s="3">
        <v>1330000</v>
      </c>
    </row>
    <row r="36" spans="2:5" x14ac:dyDescent="0.45">
      <c r="B36" t="s">
        <v>69</v>
      </c>
      <c r="C36" s="3">
        <v>1800000</v>
      </c>
    </row>
    <row r="37" spans="2:5" x14ac:dyDescent="0.45">
      <c r="B37" t="s">
        <v>48</v>
      </c>
      <c r="C37" s="3">
        <v>460000</v>
      </c>
    </row>
    <row r="38" spans="2:5" x14ac:dyDescent="0.45">
      <c r="B38" t="s">
        <v>49</v>
      </c>
      <c r="C38" s="3">
        <v>460000</v>
      </c>
    </row>
    <row r="39" spans="2:5" x14ac:dyDescent="0.45">
      <c r="B39" t="s">
        <v>50</v>
      </c>
      <c r="C39" s="3">
        <v>460000</v>
      </c>
    </row>
    <row r="40" spans="2:5" x14ac:dyDescent="0.45">
      <c r="B40" t="s">
        <v>51</v>
      </c>
      <c r="C40" s="3">
        <v>460000</v>
      </c>
    </row>
    <row r="43" spans="2:5" x14ac:dyDescent="0.45">
      <c r="B43" s="2" t="s">
        <v>54</v>
      </c>
      <c r="C43" s="1" t="s">
        <v>55</v>
      </c>
      <c r="D43" s="1" t="s">
        <v>56</v>
      </c>
      <c r="E43" s="1" t="s">
        <v>57</v>
      </c>
    </row>
    <row r="44" spans="2:5" x14ac:dyDescent="0.45">
      <c r="B44" s="2">
        <v>0</v>
      </c>
      <c r="C44" s="1" t="s">
        <v>58</v>
      </c>
      <c r="D44" s="1">
        <v>0</v>
      </c>
      <c r="E44" s="2">
        <v>0</v>
      </c>
    </row>
    <row r="45" spans="2:5" x14ac:dyDescent="0.45">
      <c r="B45" s="2">
        <v>1</v>
      </c>
      <c r="C45" s="1" t="s">
        <v>59</v>
      </c>
      <c r="D45" s="1">
        <v>1</v>
      </c>
      <c r="E45" s="2">
        <v>650000</v>
      </c>
    </row>
    <row r="46" spans="2:5" x14ac:dyDescent="0.45">
      <c r="B46" s="2">
        <v>975001</v>
      </c>
      <c r="C46" s="1" t="s">
        <v>60</v>
      </c>
      <c r="D46" s="1">
        <v>0.6</v>
      </c>
      <c r="E46" s="2">
        <v>0</v>
      </c>
    </row>
    <row r="47" spans="2:5" x14ac:dyDescent="0.45">
      <c r="B47" s="2">
        <v>1080001</v>
      </c>
      <c r="C47" s="1" t="s">
        <v>61</v>
      </c>
      <c r="D47" s="1">
        <v>0.7</v>
      </c>
      <c r="E47" s="2">
        <v>180000</v>
      </c>
    </row>
    <row r="48" spans="2:5" x14ac:dyDescent="0.45">
      <c r="B48" s="2">
        <v>2340001</v>
      </c>
      <c r="C48" s="1" t="s">
        <v>62</v>
      </c>
      <c r="D48" s="1">
        <v>0.8</v>
      </c>
      <c r="E48" s="2">
        <v>540000</v>
      </c>
    </row>
    <row r="49" spans="2:5" x14ac:dyDescent="0.45">
      <c r="B49" s="2">
        <v>4740001</v>
      </c>
      <c r="C49" s="1" t="s">
        <v>63</v>
      </c>
      <c r="D49" s="1">
        <v>0.9</v>
      </c>
      <c r="E49" s="2">
        <v>1200000</v>
      </c>
    </row>
  </sheetData>
  <sortState ref="B21:C34">
    <sortCondition ref="B21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2023-06-27T04:24:22Z</dcterms:modified>
</cp:coreProperties>
</file>